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ES_Application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K7" i="1" s="1"/>
  <c r="L8" i="1"/>
  <c r="K8" i="1" s="1"/>
  <c r="L9" i="1"/>
  <c r="K9" i="1" s="1"/>
  <c r="L10" i="1"/>
  <c r="K10" i="1" s="1"/>
  <c r="L11" i="1"/>
  <c r="K11" i="1" s="1"/>
  <c r="L12" i="1"/>
  <c r="K12" i="1" s="1"/>
  <c r="L6" i="1"/>
  <c r="K6" i="1" s="1"/>
  <c r="O13" i="1" l="1"/>
  <c r="N13" i="1"/>
  <c r="M13" i="1"/>
  <c r="R13" i="1"/>
  <c r="U13" i="1"/>
  <c r="U15" i="1" l="1"/>
  <c r="U17" i="1" s="1"/>
  <c r="P10" i="1"/>
  <c r="Q13" i="1" l="1"/>
  <c r="P13" i="1"/>
  <c r="Q9" i="1"/>
  <c r="Q6" i="1"/>
  <c r="P11" i="1"/>
  <c r="J13" i="1" l="1"/>
  <c r="J7" i="1"/>
  <c r="J8" i="1"/>
  <c r="J9" i="1"/>
  <c r="J10" i="1"/>
  <c r="J11" i="1"/>
  <c r="J12" i="1"/>
  <c r="J6" i="1"/>
  <c r="T13" i="1" l="1"/>
  <c r="S13" i="1"/>
  <c r="S15" i="1" l="1"/>
  <c r="S17" i="1" s="1"/>
  <c r="V13" i="1"/>
  <c r="T15" i="1"/>
  <c r="K13" i="1"/>
  <c r="D13" i="1"/>
  <c r="H13" i="1" s="1"/>
  <c r="C13" i="1"/>
  <c r="V15" i="1" l="1"/>
  <c r="T17" i="1"/>
  <c r="V17" i="1" s="1"/>
  <c r="E13" i="1"/>
  <c r="L13" i="1"/>
  <c r="I13" i="1"/>
  <c r="G13" i="1"/>
  <c r="F13" i="1"/>
</calcChain>
</file>

<file path=xl/sharedStrings.xml><?xml version="1.0" encoding="utf-8"?>
<sst xmlns="http://schemas.openxmlformats.org/spreadsheetml/2006/main" count="35" uniqueCount="28">
  <si>
    <t>CP-BLK</t>
  </si>
  <si>
    <t>K070001</t>
  </si>
  <si>
    <t>Area (ha)</t>
  </si>
  <si>
    <t>Pulp Vol (m3)</t>
  </si>
  <si>
    <t>Tree to Truck
$/m3</t>
  </si>
  <si>
    <t>Trucking
$/m3</t>
  </si>
  <si>
    <t>Est. Stumpage
$/m3</t>
  </si>
  <si>
    <t>Stumpage
Rate
$/m3</t>
  </si>
  <si>
    <t>K070002</t>
  </si>
  <si>
    <t>KALESNIKOFF PROFORMA ROLL-UP OF FUNDING REQUIRED TO UTILIZE Grade 4, 6 and Z</t>
  </si>
  <si>
    <t>A075003</t>
  </si>
  <si>
    <t>A075004</t>
  </si>
  <si>
    <t>K070003</t>
  </si>
  <si>
    <t>K070004</t>
  </si>
  <si>
    <t>K070005</t>
  </si>
  <si>
    <t>Total:</t>
  </si>
  <si>
    <t>Fiscal Spending</t>
  </si>
  <si>
    <t>2018/19</t>
  </si>
  <si>
    <t>2019/20</t>
  </si>
  <si>
    <t>Pulp mill
Value
$/m3</t>
  </si>
  <si>
    <t>Cost
$/m3</t>
  </si>
  <si>
    <t>Net Value
$/m3</t>
  </si>
  <si>
    <t>Net Value
Total $</t>
  </si>
  <si>
    <t>Financials</t>
  </si>
  <si>
    <t>Volumes Utilized</t>
  </si>
  <si>
    <t>2020/2021</t>
  </si>
  <si>
    <t>5% Administration:</t>
  </si>
  <si>
    <t>Treatment Area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</si>
</sst>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top"/>
    </xf>
    <xf numFmtId="44" fontId="0" fillId="0" borderId="0" xfId="1" applyFont="1"/>
    <xf numFmtId="0" fontId="2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right"/>
    </xf>
    <xf numFmtId="44" fontId="2" fillId="0" borderId="0" xfId="1" applyFont="1"/>
    <xf numFmtId="0" fontId="2" fillId="0" borderId="0" xfId="0" applyFont="1" applyAlignment="1">
      <alignment horizontal="center"/>
    </xf>
    <xf numFmtId="44" fontId="0" fillId="0" borderId="0" xfId="0" applyNumberFormat="1" applyAlignment="1">
      <alignment horizontal="center" vertical="top"/>
    </xf>
    <xf numFmtId="44" fontId="0" fillId="0" borderId="0" xfId="1" applyFont="1" applyBorder="1"/>
    <xf numFmtId="44" fontId="0" fillId="0" borderId="2" xfId="1" applyFont="1" applyBorder="1"/>
    <xf numFmtId="0" fontId="0" fillId="0" borderId="2" xfId="0" applyBorder="1"/>
    <xf numFmtId="44" fontId="0" fillId="0" borderId="3" xfId="1" applyFont="1" applyFill="1" applyBorder="1"/>
    <xf numFmtId="44" fontId="2" fillId="0" borderId="2" xfId="1" applyFont="1" applyBorder="1"/>
    <xf numFmtId="44" fontId="2" fillId="0" borderId="0" xfId="1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44" fontId="0" fillId="0" borderId="3" xfId="1" applyFon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0" fillId="0" borderId="2" xfId="1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4" fontId="0" fillId="0" borderId="0" xfId="1" applyFont="1" applyAlignment="1">
      <alignment horizontal="center" vertical="top"/>
    </xf>
    <xf numFmtId="44" fontId="0" fillId="0" borderId="0" xfId="0" applyNumberFormat="1"/>
    <xf numFmtId="44" fontId="2" fillId="0" borderId="0" xfId="0" applyNumberFormat="1" applyFont="1"/>
    <xf numFmtId="44" fontId="0" fillId="0" borderId="2" xfId="0" applyNumberForma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4" fontId="0" fillId="0" borderId="5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9"/>
  <sheetViews>
    <sheetView tabSelected="1" view="pageBreakPreview" zoomScale="60" zoomScaleNormal="100" workbookViewId="0">
      <selection activeCell="X5" sqref="X5:X13"/>
    </sheetView>
  </sheetViews>
  <sheetFormatPr defaultRowHeight="15" x14ac:dyDescent="0.25"/>
  <cols>
    <col min="4" max="4" width="13.140625" bestFit="1" customWidth="1"/>
    <col min="5" max="5" width="9.42578125" bestFit="1" customWidth="1"/>
    <col min="6" max="6" width="10.5703125" bestFit="1" customWidth="1"/>
    <col min="7" max="7" width="9.42578125" bestFit="1" customWidth="1"/>
    <col min="8" max="8" width="11.5703125" bestFit="1" customWidth="1"/>
    <col min="9" max="10" width="10.28515625" customWidth="1"/>
    <col min="11" max="11" width="16" bestFit="1" customWidth="1"/>
    <col min="12" max="12" width="8.7109375" bestFit="1" customWidth="1"/>
    <col min="13" max="21" width="11.7109375" customWidth="1"/>
    <col min="22" max="22" width="11.5703125" bestFit="1" customWidth="1"/>
    <col min="24" max="24" width="12.28515625" bestFit="1" customWidth="1"/>
  </cols>
  <sheetData>
    <row r="2" spans="2:24" x14ac:dyDescent="0.25">
      <c r="B2" s="3" t="s">
        <v>9</v>
      </c>
    </row>
    <row r="3" spans="2:24" x14ac:dyDescent="0.25">
      <c r="B3" s="3"/>
    </row>
    <row r="4" spans="2:24" x14ac:dyDescent="0.25">
      <c r="E4" s="34" t="s">
        <v>23</v>
      </c>
      <c r="F4" s="35"/>
      <c r="G4" s="35"/>
      <c r="H4" s="35"/>
      <c r="I4" s="35"/>
      <c r="J4" s="35"/>
      <c r="K4" s="35"/>
      <c r="L4" s="35"/>
      <c r="M4" s="34" t="s">
        <v>27</v>
      </c>
      <c r="N4" s="35"/>
      <c r="O4" s="36"/>
      <c r="P4" s="34" t="s">
        <v>24</v>
      </c>
      <c r="Q4" s="35"/>
      <c r="R4" s="36"/>
      <c r="S4" s="34" t="s">
        <v>16</v>
      </c>
      <c r="T4" s="35"/>
      <c r="U4" s="35"/>
    </row>
    <row r="5" spans="2:24" s="1" customFormat="1" ht="45" x14ac:dyDescent="0.25">
      <c r="B5" s="16" t="s">
        <v>0</v>
      </c>
      <c r="C5" s="16" t="s">
        <v>2</v>
      </c>
      <c r="D5" s="16" t="s">
        <v>3</v>
      </c>
      <c r="E5" s="19" t="s">
        <v>19</v>
      </c>
      <c r="F5" s="17" t="s">
        <v>4</v>
      </c>
      <c r="G5" s="17" t="s">
        <v>5</v>
      </c>
      <c r="H5" s="17" t="s">
        <v>7</v>
      </c>
      <c r="I5" s="17" t="s">
        <v>6</v>
      </c>
      <c r="J5" s="17" t="s">
        <v>20</v>
      </c>
      <c r="K5" s="17" t="s">
        <v>22</v>
      </c>
      <c r="L5" s="17" t="s">
        <v>21</v>
      </c>
      <c r="M5" s="18" t="s">
        <v>17</v>
      </c>
      <c r="N5" s="16" t="s">
        <v>18</v>
      </c>
      <c r="O5" s="23" t="s">
        <v>25</v>
      </c>
      <c r="P5" s="18" t="s">
        <v>17</v>
      </c>
      <c r="Q5" s="16" t="s">
        <v>18</v>
      </c>
      <c r="R5" s="16" t="s">
        <v>25</v>
      </c>
      <c r="S5" s="18" t="s">
        <v>17</v>
      </c>
      <c r="T5" s="16" t="s">
        <v>18</v>
      </c>
      <c r="U5" s="16" t="s">
        <v>25</v>
      </c>
    </row>
    <row r="6" spans="2:24" s="1" customFormat="1" x14ac:dyDescent="0.25">
      <c r="B6" t="s">
        <v>10</v>
      </c>
      <c r="C6" s="22">
        <v>17.600000000000001</v>
      </c>
      <c r="D6" s="22">
        <v>864</v>
      </c>
      <c r="E6" s="11">
        <v>35</v>
      </c>
      <c r="F6" s="2">
        <v>27</v>
      </c>
      <c r="G6" s="2">
        <v>8.93</v>
      </c>
      <c r="H6" s="2">
        <v>33.74</v>
      </c>
      <c r="I6" s="2">
        <v>3.8</v>
      </c>
      <c r="J6" s="2">
        <f>F6+G6+I6</f>
        <v>39.729999999999997</v>
      </c>
      <c r="K6" s="2">
        <f>L6*D6</f>
        <v>-4086.72</v>
      </c>
      <c r="L6" s="2">
        <f>E6-F6-G6-I6</f>
        <v>-4.7299999999999995</v>
      </c>
      <c r="M6" s="21"/>
      <c r="N6" s="29">
        <v>17.600000000000001</v>
      </c>
      <c r="O6" s="29"/>
      <c r="P6" s="21"/>
      <c r="Q6" s="29">
        <f>D6</f>
        <v>864</v>
      </c>
      <c r="R6" s="29"/>
      <c r="S6" s="27"/>
      <c r="T6" s="10">
        <v>4086.72</v>
      </c>
      <c r="U6" s="30"/>
      <c r="V6" s="33"/>
      <c r="X6" s="9"/>
    </row>
    <row r="7" spans="2:24" s="1" customFormat="1" x14ac:dyDescent="0.25">
      <c r="B7" t="s">
        <v>11</v>
      </c>
      <c r="C7" s="22">
        <v>7.6</v>
      </c>
      <c r="D7" s="22">
        <v>741</v>
      </c>
      <c r="E7" s="11">
        <v>35</v>
      </c>
      <c r="F7" s="2">
        <v>45</v>
      </c>
      <c r="G7" s="2">
        <v>13.86</v>
      </c>
      <c r="H7" s="2">
        <v>33.74</v>
      </c>
      <c r="I7" s="2">
        <v>3.39</v>
      </c>
      <c r="J7" s="2">
        <f t="shared" ref="J7:J12" si="0">F7+G7+I7</f>
        <v>62.25</v>
      </c>
      <c r="K7" s="2">
        <f t="shared" ref="K7:K12" si="1">L7*D7</f>
        <v>-20192.25</v>
      </c>
      <c r="L7" s="2">
        <f t="shared" ref="L7:L12" si="2">E7-F7-G7-I7</f>
        <v>-27.25</v>
      </c>
      <c r="M7" s="21"/>
      <c r="N7" s="29"/>
      <c r="O7" s="29">
        <v>7.6</v>
      </c>
      <c r="P7" s="21"/>
      <c r="Q7" s="29"/>
      <c r="R7" s="29">
        <v>741</v>
      </c>
      <c r="S7" s="27"/>
      <c r="T7" s="10"/>
      <c r="U7" s="30">
        <v>20192.25</v>
      </c>
      <c r="V7" s="33"/>
      <c r="X7" s="9"/>
    </row>
    <row r="8" spans="2:24" x14ac:dyDescent="0.25">
      <c r="B8" t="s">
        <v>1</v>
      </c>
      <c r="C8" s="22">
        <v>17.100000000000001</v>
      </c>
      <c r="D8" s="22">
        <v>925</v>
      </c>
      <c r="E8" s="11">
        <v>35</v>
      </c>
      <c r="F8" s="2">
        <v>29.82</v>
      </c>
      <c r="G8" s="2">
        <v>8.59</v>
      </c>
      <c r="H8" s="2">
        <v>27.75</v>
      </c>
      <c r="I8" s="2">
        <v>3.27</v>
      </c>
      <c r="J8" s="2">
        <f t="shared" si="0"/>
        <v>41.68</v>
      </c>
      <c r="K8" s="2">
        <f t="shared" si="1"/>
        <v>-6179</v>
      </c>
      <c r="L8" s="2">
        <f t="shared" si="2"/>
        <v>-6.68</v>
      </c>
      <c r="M8" s="21">
        <v>2</v>
      </c>
      <c r="N8" s="29">
        <v>15.1</v>
      </c>
      <c r="O8" s="29"/>
      <c r="P8" s="21">
        <v>86</v>
      </c>
      <c r="Q8" s="29">
        <v>839</v>
      </c>
      <c r="R8" s="29"/>
      <c r="S8" s="11">
        <v>679.69</v>
      </c>
      <c r="T8" s="10">
        <v>5499.31</v>
      </c>
      <c r="U8" s="2"/>
      <c r="V8" s="33"/>
      <c r="X8" s="9"/>
    </row>
    <row r="9" spans="2:24" x14ac:dyDescent="0.25">
      <c r="B9" t="s">
        <v>8</v>
      </c>
      <c r="C9" s="22">
        <v>25.5</v>
      </c>
      <c r="D9" s="22">
        <v>972</v>
      </c>
      <c r="E9" s="11">
        <v>35</v>
      </c>
      <c r="F9" s="2">
        <v>27</v>
      </c>
      <c r="G9" s="2">
        <v>10.36</v>
      </c>
      <c r="H9" s="2">
        <v>27.75</v>
      </c>
      <c r="I9" s="2">
        <v>3.05</v>
      </c>
      <c r="J9" s="2">
        <f t="shared" si="0"/>
        <v>40.409999999999997</v>
      </c>
      <c r="K9" s="2">
        <f t="shared" si="1"/>
        <v>-5258.5199999999995</v>
      </c>
      <c r="L9" s="2">
        <f t="shared" si="2"/>
        <v>-5.4099999999999993</v>
      </c>
      <c r="M9" s="21"/>
      <c r="N9" s="29">
        <v>25.5</v>
      </c>
      <c r="O9" s="29"/>
      <c r="P9" s="21"/>
      <c r="Q9" s="29">
        <f>D9</f>
        <v>972</v>
      </c>
      <c r="R9" s="29"/>
      <c r="S9" s="11"/>
      <c r="T9" s="10">
        <v>5258.52</v>
      </c>
      <c r="U9" s="2"/>
      <c r="V9" s="33"/>
      <c r="X9" s="9"/>
    </row>
    <row r="10" spans="2:24" x14ac:dyDescent="0.25">
      <c r="B10" t="s">
        <v>12</v>
      </c>
      <c r="C10" s="22">
        <v>7.6</v>
      </c>
      <c r="D10" s="22">
        <v>564</v>
      </c>
      <c r="E10" s="11">
        <v>35</v>
      </c>
      <c r="F10" s="2">
        <v>48.35</v>
      </c>
      <c r="G10" s="2">
        <v>10.26</v>
      </c>
      <c r="H10" s="2">
        <v>27.75</v>
      </c>
      <c r="I10" s="2">
        <v>3.34</v>
      </c>
      <c r="J10" s="2">
        <f t="shared" si="0"/>
        <v>61.95</v>
      </c>
      <c r="K10" s="2">
        <f t="shared" si="1"/>
        <v>-15199.8</v>
      </c>
      <c r="L10" s="2">
        <f t="shared" si="2"/>
        <v>-26.95</v>
      </c>
      <c r="M10" s="21">
        <v>7.6</v>
      </c>
      <c r="N10" s="29"/>
      <c r="O10" s="29"/>
      <c r="P10" s="21">
        <f>D10</f>
        <v>564</v>
      </c>
      <c r="Q10" s="29"/>
      <c r="R10" s="29"/>
      <c r="S10" s="11">
        <v>15199.8</v>
      </c>
      <c r="T10" s="10"/>
      <c r="U10" s="2"/>
      <c r="V10" s="33"/>
      <c r="X10" s="9"/>
    </row>
    <row r="11" spans="2:24" x14ac:dyDescent="0.25">
      <c r="B11" t="s">
        <v>13</v>
      </c>
      <c r="C11" s="22">
        <v>9.8000000000000007</v>
      </c>
      <c r="D11" s="22">
        <v>562</v>
      </c>
      <c r="E11" s="11">
        <v>35</v>
      </c>
      <c r="F11" s="2">
        <v>41.3</v>
      </c>
      <c r="G11" s="2">
        <v>10.65</v>
      </c>
      <c r="H11" s="2">
        <v>27.75</v>
      </c>
      <c r="I11" s="2">
        <v>3.21</v>
      </c>
      <c r="J11" s="2">
        <f t="shared" si="0"/>
        <v>55.16</v>
      </c>
      <c r="K11" s="2">
        <f t="shared" si="1"/>
        <v>-11329.919999999998</v>
      </c>
      <c r="L11" s="2">
        <f t="shared" si="2"/>
        <v>-20.159999999999997</v>
      </c>
      <c r="M11" s="21">
        <v>9.8000000000000007</v>
      </c>
      <c r="N11" s="29"/>
      <c r="O11" s="29"/>
      <c r="P11" s="21">
        <f>D11</f>
        <v>562</v>
      </c>
      <c r="Q11" s="29"/>
      <c r="R11" s="29"/>
      <c r="S11" s="11">
        <v>11329.92</v>
      </c>
      <c r="T11" s="10"/>
      <c r="U11" s="2"/>
      <c r="V11" s="33"/>
      <c r="X11" s="9"/>
    </row>
    <row r="12" spans="2:24" x14ac:dyDescent="0.25">
      <c r="B12" s="4" t="s">
        <v>14</v>
      </c>
      <c r="C12" s="24">
        <v>30.3</v>
      </c>
      <c r="D12" s="24">
        <v>1739</v>
      </c>
      <c r="E12" s="20">
        <v>35</v>
      </c>
      <c r="F12" s="5">
        <v>38.29</v>
      </c>
      <c r="G12" s="5">
        <v>11.35</v>
      </c>
      <c r="H12" s="5">
        <v>27.75</v>
      </c>
      <c r="I12" s="5">
        <v>2.89</v>
      </c>
      <c r="J12" s="5">
        <f t="shared" si="0"/>
        <v>52.53</v>
      </c>
      <c r="K12" s="5">
        <f t="shared" si="1"/>
        <v>-30484.669999999995</v>
      </c>
      <c r="L12" s="37">
        <f t="shared" si="2"/>
        <v>-17.529999999999998</v>
      </c>
      <c r="M12" s="25"/>
      <c r="N12" s="24">
        <v>14</v>
      </c>
      <c r="O12" s="24">
        <v>16.3</v>
      </c>
      <c r="P12" s="25"/>
      <c r="Q12" s="24">
        <v>803</v>
      </c>
      <c r="R12" s="24">
        <v>936</v>
      </c>
      <c r="S12" s="13"/>
      <c r="T12" s="5">
        <v>13718.1</v>
      </c>
      <c r="U12" s="5">
        <v>16766.57</v>
      </c>
      <c r="V12" s="33"/>
      <c r="X12" s="9"/>
    </row>
    <row r="13" spans="2:24" x14ac:dyDescent="0.25">
      <c r="B13" s="6" t="s">
        <v>15</v>
      </c>
      <c r="C13" s="8">
        <f>SUM(C6:C12)</f>
        <v>115.5</v>
      </c>
      <c r="D13" s="8">
        <f>SUM(D6:D12)</f>
        <v>6367</v>
      </c>
      <c r="E13" s="14">
        <f t="shared" ref="E13:J13" si="3">SUMPRODUCT($D$6:$D$12,E6:E12)/$D$13</f>
        <v>35</v>
      </c>
      <c r="F13" s="7">
        <f t="shared" si="3"/>
        <v>35.741606722161144</v>
      </c>
      <c r="G13" s="7">
        <f t="shared" si="3"/>
        <v>10.60327312706141</v>
      </c>
      <c r="H13" s="7">
        <f t="shared" si="3"/>
        <v>29.259965446835245</v>
      </c>
      <c r="I13" s="7">
        <f t="shared" si="3"/>
        <v>3.2194173079943464</v>
      </c>
      <c r="J13" s="7">
        <f t="shared" si="3"/>
        <v>49.564297157216892</v>
      </c>
      <c r="K13" s="7">
        <f>SUM(K6:K12)</f>
        <v>-92730.87999999999</v>
      </c>
      <c r="L13" s="7">
        <f>SUMPRODUCT($D$6:$D$12,L6:L12)/$D$13</f>
        <v>-14.564297157216899</v>
      </c>
      <c r="M13" s="26">
        <f t="shared" ref="M13:U13" si="4">SUM(M6:M12)</f>
        <v>19.399999999999999</v>
      </c>
      <c r="N13" s="8">
        <f t="shared" si="4"/>
        <v>72.2</v>
      </c>
      <c r="O13" s="28">
        <f t="shared" si="4"/>
        <v>23.9</v>
      </c>
      <c r="P13" s="26">
        <f t="shared" si="4"/>
        <v>1212</v>
      </c>
      <c r="Q13" s="8">
        <f t="shared" si="4"/>
        <v>3478</v>
      </c>
      <c r="R13" s="28">
        <f t="shared" si="4"/>
        <v>1677</v>
      </c>
      <c r="S13" s="14">
        <f t="shared" si="4"/>
        <v>27209.41</v>
      </c>
      <c r="T13" s="15">
        <f t="shared" si="4"/>
        <v>28562.65</v>
      </c>
      <c r="U13" s="32">
        <f t="shared" si="4"/>
        <v>36958.82</v>
      </c>
      <c r="V13" s="33">
        <f>SUM(S13:U13)</f>
        <v>92730.880000000005</v>
      </c>
      <c r="X13" s="9"/>
    </row>
    <row r="14" spans="2:24" ht="7.5" customHeight="1" x14ac:dyDescent="0.25">
      <c r="V14" s="12"/>
    </row>
    <row r="15" spans="2:24" x14ac:dyDescent="0.25">
      <c r="K15" s="32"/>
      <c r="L15" s="3"/>
      <c r="M15" s="3"/>
      <c r="N15" s="3"/>
      <c r="O15" s="3"/>
      <c r="P15" s="3"/>
      <c r="Q15" s="3"/>
      <c r="R15" s="6" t="s">
        <v>26</v>
      </c>
      <c r="S15" s="32">
        <f>S13*0.05</f>
        <v>1360.4705000000001</v>
      </c>
      <c r="T15" s="32">
        <f>T13*0.05</f>
        <v>1428.1325000000002</v>
      </c>
      <c r="U15" s="32">
        <f>U13*0.05</f>
        <v>1847.941</v>
      </c>
      <c r="V15" s="33">
        <f>SUM(S15:U15)</f>
        <v>4636.5439999999999</v>
      </c>
    </row>
    <row r="16" spans="2:24" x14ac:dyDescent="0.25">
      <c r="V16" s="12"/>
    </row>
    <row r="17" spans="18:22" x14ac:dyDescent="0.25">
      <c r="R17" s="6" t="s">
        <v>15</v>
      </c>
      <c r="S17" s="32">
        <f>SUM(S13:S15)</f>
        <v>28569.880499999999</v>
      </c>
      <c r="T17" s="32">
        <f t="shared" ref="T17:U17" si="5">SUM(T13:T15)</f>
        <v>29990.782500000001</v>
      </c>
      <c r="U17" s="32">
        <f t="shared" si="5"/>
        <v>38806.760999999999</v>
      </c>
      <c r="V17" s="33">
        <f>SUM(S17:U17)</f>
        <v>97367.423999999999</v>
      </c>
    </row>
    <row r="19" spans="18:22" x14ac:dyDescent="0.25">
      <c r="S19" s="31"/>
    </row>
  </sheetData>
  <mergeCells count="4">
    <mergeCell ref="E4:L4"/>
    <mergeCell ref="S4:U4"/>
    <mergeCell ref="P4:R4"/>
    <mergeCell ref="M4:O4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2018-11-28T23:40:54Z</cp:lastPrinted>
  <dcterms:created xsi:type="dcterms:W3CDTF">2018-11-28T00:23:20Z</dcterms:created>
  <dcterms:modified xsi:type="dcterms:W3CDTF">2018-11-28T23:48:14Z</dcterms:modified>
</cp:coreProperties>
</file>